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intapfkd1\udata$\U209595\Desktop\"/>
    </mc:Choice>
  </mc:AlternateContent>
  <bookViews>
    <workbookView xWindow="0" yWindow="0" windowWidth="28800" windowHeight="1288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J40" i="1" l="1"/>
  <c r="K38" i="1"/>
  <c r="K39" i="1"/>
  <c r="K40" i="1"/>
  <c r="K49" i="1" s="1"/>
  <c r="K41" i="1"/>
  <c r="K42" i="1"/>
  <c r="K43" i="1"/>
  <c r="K44" i="1"/>
  <c r="K45" i="1"/>
  <c r="J44" i="1"/>
  <c r="J43" i="1"/>
  <c r="K37" i="1"/>
  <c r="O37" i="1"/>
  <c r="J45" i="1"/>
  <c r="J42" i="1"/>
  <c r="J41" i="1"/>
  <c r="J39" i="1"/>
  <c r="J38" i="1"/>
  <c r="J37" i="1"/>
  <c r="L47" i="1"/>
  <c r="L43" i="1"/>
  <c r="L46" i="1"/>
  <c r="L44" i="1"/>
  <c r="L42" i="1"/>
  <c r="L41" i="1"/>
  <c r="L40" i="1"/>
  <c r="L39" i="1"/>
  <c r="L38" i="1"/>
  <c r="L37" i="1"/>
  <c r="N43" i="1"/>
  <c r="N48" i="1"/>
  <c r="N44" i="1"/>
  <c r="N42" i="1"/>
  <c r="N41" i="1"/>
  <c r="N40" i="1"/>
  <c r="N39" i="1"/>
  <c r="N38" i="1"/>
  <c r="N37" i="1"/>
  <c r="L49" i="1" l="1"/>
  <c r="O39" i="1"/>
  <c r="N49" i="1"/>
  <c r="O52" i="1"/>
  <c r="N52" i="1"/>
  <c r="N51" i="1"/>
  <c r="O51" i="1" s="1"/>
  <c r="N50" i="1"/>
  <c r="O50" i="1" s="1"/>
  <c r="N36" i="1"/>
  <c r="O41" i="1" s="1"/>
  <c r="L53" i="1"/>
  <c r="L52" i="1"/>
  <c r="L51" i="1"/>
  <c r="M51" i="1" s="1"/>
  <c r="L50" i="1"/>
  <c r="L36" i="1"/>
  <c r="M44" i="1" s="1"/>
  <c r="J52" i="1"/>
  <c r="K52" i="1" s="1"/>
  <c r="J51" i="1"/>
  <c r="J50" i="1"/>
  <c r="J36" i="1"/>
  <c r="K50" i="1" s="1"/>
  <c r="H51" i="1"/>
  <c r="I51" i="1" s="1"/>
  <c r="H50" i="1"/>
  <c r="I50" i="1" s="1"/>
  <c r="I54" i="1" s="1"/>
  <c r="H36" i="1"/>
  <c r="F52" i="1"/>
  <c r="G52" i="1" s="1"/>
  <c r="F51" i="1"/>
  <c r="F50" i="1"/>
  <c r="F36" i="1"/>
  <c r="G51" i="1" s="1"/>
  <c r="E52" i="1"/>
  <c r="D52" i="1"/>
  <c r="D51" i="1"/>
  <c r="E51" i="1" s="1"/>
  <c r="D50" i="1"/>
  <c r="E50" i="1" s="1"/>
  <c r="D36" i="1"/>
  <c r="M52" i="1" l="1"/>
  <c r="M40" i="1"/>
  <c r="G50" i="1"/>
  <c r="G54" i="1" s="1"/>
  <c r="M53" i="1"/>
  <c r="O43" i="1"/>
  <c r="E54" i="1"/>
  <c r="O54" i="1"/>
  <c r="M50" i="1"/>
  <c r="M54" i="1" s="1"/>
  <c r="O44" i="1"/>
  <c r="M42" i="1"/>
  <c r="M37" i="1"/>
  <c r="M46" i="1"/>
  <c r="M38" i="1"/>
  <c r="M47" i="1"/>
  <c r="K51" i="1"/>
  <c r="K54" i="1" s="1"/>
  <c r="O48" i="1"/>
  <c r="M43" i="1"/>
  <c r="M39" i="1"/>
  <c r="O18" i="1"/>
  <c r="O3" i="1"/>
  <c r="O42" i="1"/>
  <c r="O38" i="1"/>
  <c r="O16" i="1"/>
  <c r="O40" i="1"/>
  <c r="M41" i="1"/>
  <c r="B53" i="1"/>
  <c r="B52" i="1"/>
  <c r="B51" i="1"/>
  <c r="B50" i="1"/>
  <c r="O60" i="1"/>
  <c r="O59" i="1"/>
  <c r="O58" i="1"/>
  <c r="O57" i="1"/>
  <c r="N63" i="1"/>
  <c r="N62" i="1"/>
  <c r="N61" i="1"/>
  <c r="M60" i="1"/>
  <c r="M59" i="1"/>
  <c r="M58" i="1"/>
  <c r="M57" i="1"/>
  <c r="L63" i="1"/>
  <c r="L62" i="1"/>
  <c r="L61" i="1"/>
  <c r="K60" i="1"/>
  <c r="K59" i="1"/>
  <c r="K58" i="1"/>
  <c r="K57" i="1"/>
  <c r="J63" i="1"/>
  <c r="J62" i="1"/>
  <c r="J61" i="1"/>
  <c r="I60" i="1"/>
  <c r="I59" i="1"/>
  <c r="I58" i="1"/>
  <c r="I57" i="1"/>
  <c r="H63" i="1"/>
  <c r="H62" i="1"/>
  <c r="H61" i="1"/>
  <c r="G60" i="1"/>
  <c r="G59" i="1"/>
  <c r="G58" i="1"/>
  <c r="F63" i="1"/>
  <c r="F62" i="1"/>
  <c r="F61" i="1"/>
  <c r="E60" i="1"/>
  <c r="E59" i="1"/>
  <c r="E58" i="1"/>
  <c r="D63" i="1"/>
  <c r="D62" i="1"/>
  <c r="D61" i="1"/>
  <c r="C60" i="1"/>
  <c r="C59" i="1"/>
  <c r="C58" i="1"/>
  <c r="G57" i="1"/>
  <c r="E57" i="1"/>
  <c r="C57" i="1"/>
  <c r="M49" i="1" l="1"/>
  <c r="O49" i="1"/>
  <c r="B36" i="1"/>
  <c r="C53" i="1" s="1"/>
  <c r="C50" i="1" l="1"/>
  <c r="C51" i="1"/>
  <c r="C52" i="1"/>
  <c r="O14" i="1"/>
  <c r="M6" i="1"/>
  <c r="E7" i="1"/>
  <c r="M35" i="1"/>
  <c r="M9" i="1"/>
  <c r="E33" i="1"/>
  <c r="M22" i="1"/>
  <c r="M3" i="1"/>
  <c r="M30" i="1"/>
  <c r="M18" i="1"/>
  <c r="M5" i="1"/>
  <c r="E3" i="1"/>
  <c r="E25" i="1"/>
  <c r="E6" i="1"/>
  <c r="E4" i="1"/>
  <c r="E32" i="1"/>
  <c r="E27" i="1"/>
  <c r="C6" i="1"/>
  <c r="C7" i="1"/>
  <c r="C4" i="1"/>
  <c r="C25" i="1"/>
  <c r="C29" i="1"/>
  <c r="O15" i="1"/>
  <c r="O5" i="1"/>
  <c r="O9" i="1"/>
  <c r="O13" i="1"/>
  <c r="O22" i="1"/>
  <c r="O6" i="1"/>
  <c r="O10" i="1"/>
  <c r="O19" i="1"/>
  <c r="O23" i="1"/>
  <c r="O7" i="1"/>
  <c r="O11" i="1"/>
  <c r="O20" i="1"/>
  <c r="O4" i="1"/>
  <c r="O8" i="1"/>
  <c r="O12" i="1"/>
  <c r="O17" i="1"/>
  <c r="O21" i="1"/>
  <c r="C28" i="1"/>
  <c r="G3" i="1"/>
  <c r="C27" i="1"/>
  <c r="K7" i="1"/>
  <c r="K11" i="1"/>
  <c r="K20" i="1"/>
  <c r="K3" i="1"/>
  <c r="K4" i="1"/>
  <c r="K8" i="1"/>
  <c r="K25" i="1"/>
  <c r="K5" i="1"/>
  <c r="K9" i="1"/>
  <c r="K22" i="1"/>
  <c r="K6" i="1"/>
  <c r="K10" i="1"/>
  <c r="K14" i="1"/>
  <c r="K19" i="1"/>
  <c r="C3" i="1"/>
  <c r="C31" i="1"/>
  <c r="C26" i="1"/>
  <c r="C9" i="1"/>
  <c r="I4" i="1"/>
  <c r="I8" i="1"/>
  <c r="I17" i="1"/>
  <c r="I25" i="1"/>
  <c r="I5" i="1"/>
  <c r="I9" i="1"/>
  <c r="I22" i="1"/>
  <c r="I30" i="1"/>
  <c r="I3" i="1"/>
  <c r="I6" i="1"/>
  <c r="I14" i="1"/>
  <c r="I7" i="1"/>
  <c r="I20" i="1"/>
  <c r="C30" i="1"/>
  <c r="C24" i="1"/>
  <c r="C5" i="1"/>
  <c r="G5" i="1"/>
  <c r="G9" i="1"/>
  <c r="G18" i="1"/>
  <c r="G22" i="1"/>
  <c r="G34" i="1"/>
  <c r="G6" i="1"/>
  <c r="G27" i="1"/>
  <c r="G7" i="1"/>
  <c r="G4" i="1"/>
  <c r="G8" i="1"/>
  <c r="G25" i="1"/>
  <c r="E9" i="1"/>
  <c r="E5" i="1"/>
  <c r="M8" i="1"/>
  <c r="M4" i="1"/>
  <c r="M20" i="1"/>
  <c r="M11" i="1"/>
  <c r="M7" i="1"/>
  <c r="M23" i="1"/>
  <c r="M14" i="1"/>
  <c r="M10" i="1"/>
  <c r="C54" i="1" l="1"/>
  <c r="C36" i="1"/>
  <c r="M36" i="1"/>
  <c r="K36" i="1"/>
  <c r="E36" i="1"/>
  <c r="G36" i="1"/>
  <c r="I36" i="1"/>
  <c r="O36" i="1"/>
</calcChain>
</file>

<file path=xl/sharedStrings.xml><?xml version="1.0" encoding="utf-8"?>
<sst xmlns="http://schemas.openxmlformats.org/spreadsheetml/2006/main" count="76" uniqueCount="57">
  <si>
    <t>Partei</t>
  </si>
  <si>
    <t>Stimmen</t>
  </si>
  <si>
    <t>Prozent</t>
  </si>
  <si>
    <t>FDP</t>
  </si>
  <si>
    <t>SP</t>
  </si>
  <si>
    <t>SVP</t>
  </si>
  <si>
    <t>EVP</t>
  </si>
  <si>
    <t>CVP</t>
  </si>
  <si>
    <t>JFDP</t>
  </si>
  <si>
    <t>Grüne</t>
  </si>
  <si>
    <t>BDP</t>
  </si>
  <si>
    <t>glp</t>
  </si>
  <si>
    <t>jglp</t>
  </si>
  <si>
    <t>CuP</t>
  </si>
  <si>
    <t>Juso-U</t>
  </si>
  <si>
    <t>Juso-O</t>
  </si>
  <si>
    <t>JSVP</t>
  </si>
  <si>
    <t>SVPI</t>
  </si>
  <si>
    <t>EVP-Z</t>
  </si>
  <si>
    <t>JCVP</t>
  </si>
  <si>
    <t>CVPW</t>
  </si>
  <si>
    <t>GP</t>
  </si>
  <si>
    <t>LdU</t>
  </si>
  <si>
    <t>SD</t>
  </si>
  <si>
    <t>SFP</t>
  </si>
  <si>
    <t>FPS</t>
  </si>
  <si>
    <t>FBL</t>
  </si>
  <si>
    <t>FDP-L</t>
  </si>
  <si>
    <t>EDU</t>
  </si>
  <si>
    <t>NGP</t>
  </si>
  <si>
    <t>MIR 21</t>
  </si>
  <si>
    <t>Sälb</t>
  </si>
  <si>
    <t>4Wb</t>
  </si>
  <si>
    <t>Stimmber.</t>
  </si>
  <si>
    <t>leer</t>
  </si>
  <si>
    <t>eingelegt</t>
  </si>
  <si>
    <t>ungültig</t>
  </si>
  <si>
    <t>gültig</t>
  </si>
  <si>
    <t>G-U</t>
  </si>
  <si>
    <t>Total</t>
  </si>
  <si>
    <t>Juso</t>
  </si>
  <si>
    <t>Beteiligung</t>
  </si>
  <si>
    <t>LV1</t>
  </si>
  <si>
    <t>LV2</t>
  </si>
  <si>
    <t>LV3</t>
  </si>
  <si>
    <t>LV4</t>
  </si>
  <si>
    <t>Diff. gültige Stimmzettel</t>
  </si>
  <si>
    <t>Diff. Stimmberechtigte</t>
  </si>
  <si>
    <t>Diff. Beteiligung</t>
  </si>
  <si>
    <t xml:space="preserve">JGrüne </t>
  </si>
  <si>
    <t>FDP (inkl. Unterlistenv.)</t>
  </si>
  <si>
    <t>SP (inkl. Unterlistenv.)</t>
  </si>
  <si>
    <t>SVP (inkl. Unterlistenv.)</t>
  </si>
  <si>
    <t>EVP (inkl. Unterlistenv.)</t>
  </si>
  <si>
    <t>CVP (inkl. Unterlistenv.)</t>
  </si>
  <si>
    <t>Grüne (inkl. Unterlistenv.)</t>
  </si>
  <si>
    <t>glp (inkl. Unterlistenv.)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</si>
</sst>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6" xfId="0" applyBorder="1"/>
    <xf numFmtId="0" fontId="0" fillId="0" borderId="5" xfId="0" applyBorder="1"/>
    <xf numFmtId="10" fontId="0" fillId="0" borderId="6" xfId="0" applyNumberFormat="1" applyBorder="1"/>
    <xf numFmtId="0" fontId="0" fillId="0" borderId="5" xfId="0" applyFill="1" applyBorder="1"/>
    <xf numFmtId="0" fontId="0" fillId="0" borderId="7" xfId="0" applyFill="1" applyBorder="1"/>
    <xf numFmtId="0" fontId="0" fillId="0" borderId="8" xfId="0" applyBorder="1"/>
    <xf numFmtId="0" fontId="0" fillId="0" borderId="9" xfId="0" applyBorder="1"/>
    <xf numFmtId="10" fontId="0" fillId="0" borderId="10" xfId="0" applyNumberFormat="1" applyBorder="1"/>
    <xf numFmtId="0" fontId="0" fillId="0" borderId="13" xfId="0" applyBorder="1"/>
    <xf numFmtId="0" fontId="0" fillId="0" borderId="14" xfId="0" applyBorder="1"/>
    <xf numFmtId="0" fontId="0" fillId="0" borderId="12" xfId="0" applyFill="1" applyBorder="1"/>
    <xf numFmtId="0" fontId="0" fillId="0" borderId="7" xfId="0" applyBorder="1"/>
    <xf numFmtId="0" fontId="0" fillId="3" borderId="9" xfId="0" applyFill="1" applyBorder="1"/>
    <xf numFmtId="0" fontId="0" fillId="2" borderId="5" xfId="0" applyFill="1" applyBorder="1"/>
    <xf numFmtId="0" fontId="0" fillId="3" borderId="5" xfId="0" applyFill="1" applyBorder="1"/>
    <xf numFmtId="0" fontId="0" fillId="4" borderId="5" xfId="0" applyFill="1" applyBorder="1"/>
    <xf numFmtId="0" fontId="0" fillId="5" borderId="5" xfId="0" applyFill="1" applyBorder="1"/>
    <xf numFmtId="10" fontId="0" fillId="0" borderId="5" xfId="0" applyNumberFormat="1" applyBorder="1"/>
    <xf numFmtId="10" fontId="0" fillId="0" borderId="7" xfId="0" applyNumberFormat="1" applyBorder="1"/>
    <xf numFmtId="0" fontId="0" fillId="0" borderId="15" xfId="0" applyBorder="1"/>
    <xf numFmtId="0" fontId="0" fillId="0" borderId="16" xfId="0" applyBorder="1"/>
    <xf numFmtId="10" fontId="0" fillId="0" borderId="17" xfId="0" applyNumberFormat="1" applyBorder="1"/>
    <xf numFmtId="0" fontId="0" fillId="5" borderId="16" xfId="0" applyFill="1" applyBorder="1"/>
    <xf numFmtId="0" fontId="0" fillId="0" borderId="10" xfId="0" applyBorder="1"/>
    <xf numFmtId="0" fontId="0" fillId="0" borderId="18" xfId="0" applyBorder="1"/>
    <xf numFmtId="10" fontId="0" fillId="0" borderId="19" xfId="0" applyNumberFormat="1" applyBorder="1"/>
    <xf numFmtId="0" fontId="0" fillId="0" borderId="11" xfId="0" applyBorder="1"/>
    <xf numFmtId="0" fontId="0" fillId="0" borderId="3" xfId="0" applyBorder="1"/>
    <xf numFmtId="10" fontId="0" fillId="0" borderId="4" xfId="0" applyNumberFormat="1" applyBorder="1"/>
    <xf numFmtId="0" fontId="0" fillId="0" borderId="4" xfId="0" applyBorder="1"/>
    <xf numFmtId="0" fontId="0" fillId="0" borderId="12" xfId="0" applyBorder="1"/>
    <xf numFmtId="0" fontId="0" fillId="0" borderId="13" xfId="0" applyFill="1" applyBorder="1"/>
    <xf numFmtId="10" fontId="0" fillId="0" borderId="9" xfId="0" applyNumberFormat="1" applyBorder="1"/>
    <xf numFmtId="10" fontId="0" fillId="0" borderId="8" xfId="0" applyNumberFormat="1" applyBorder="1"/>
    <xf numFmtId="0" fontId="0" fillId="2" borderId="3" xfId="0" applyFill="1" applyBorder="1"/>
    <xf numFmtId="0" fontId="0" fillId="3" borderId="11" xfId="0" applyFill="1" applyBorder="1"/>
    <xf numFmtId="0" fontId="0" fillId="3" borderId="3" xfId="0" applyFill="1" applyBorder="1"/>
    <xf numFmtId="10" fontId="0" fillId="3" borderId="4" xfId="0" applyNumberFormat="1" applyFill="1" applyBorder="1"/>
    <xf numFmtId="0" fontId="0" fillId="4" borderId="14" xfId="0" applyFill="1" applyBorder="1"/>
    <xf numFmtId="10" fontId="0" fillId="4" borderId="6" xfId="0" applyNumberFormat="1" applyFill="1" applyBorder="1"/>
    <xf numFmtId="0" fontId="0" fillId="2" borderId="14" xfId="0" applyFill="1" applyBorder="1"/>
    <xf numFmtId="10" fontId="0" fillId="2" borderId="6" xfId="0" applyNumberFormat="1" applyFill="1" applyBorder="1"/>
    <xf numFmtId="0" fontId="0" fillId="5" borderId="14" xfId="0" applyFill="1" applyBorder="1"/>
    <xf numFmtId="10" fontId="0" fillId="5" borderId="6" xfId="0" applyNumberFormat="1" applyFill="1" applyBorder="1"/>
    <xf numFmtId="0" fontId="0" fillId="2" borderId="9" xfId="0" applyFill="1" applyBorder="1"/>
    <xf numFmtId="0" fontId="0" fillId="0" borderId="6" xfId="0" applyFill="1" applyBorder="1"/>
    <xf numFmtId="0" fontId="0" fillId="2" borderId="7" xfId="0" applyFill="1" applyBorder="1"/>
    <xf numFmtId="0" fontId="0" fillId="3" borderId="7" xfId="0" applyFill="1" applyBorder="1"/>
    <xf numFmtId="0" fontId="0" fillId="0" borderId="20" xfId="0" applyBorder="1"/>
    <xf numFmtId="10" fontId="0" fillId="0" borderId="21" xfId="0" applyNumberFormat="1" applyBorder="1"/>
    <xf numFmtId="0" fontId="0" fillId="4" borderId="20" xfId="0" applyFill="1" applyBorder="1"/>
    <xf numFmtId="0" fontId="0" fillId="4" borderId="3" xfId="0" applyFill="1" applyBorder="1"/>
    <xf numFmtId="0" fontId="0" fillId="4" borderId="7" xfId="0" applyFill="1" applyBorder="1"/>
    <xf numFmtId="0" fontId="0" fillId="0" borderId="22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Standard" xfId="0" builtinId="0"/>
  </cellStyles>
  <dxfs count="14"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zoomScaleNormal="100" workbookViewId="0">
      <selection activeCell="A37" sqref="A37"/>
    </sheetView>
  </sheetViews>
  <sheetFormatPr baseColWidth="10" defaultRowHeight="15" x14ac:dyDescent="0.25"/>
  <cols>
    <col min="1" max="1" width="24.42578125" bestFit="1" customWidth="1"/>
    <col min="2" max="2" width="9" bestFit="1" customWidth="1"/>
    <col min="3" max="3" width="8.140625" bestFit="1" customWidth="1"/>
    <col min="4" max="4" width="9" bestFit="1" customWidth="1"/>
    <col min="5" max="5" width="8.140625" bestFit="1" customWidth="1"/>
    <col min="6" max="6" width="9" bestFit="1" customWidth="1"/>
    <col min="7" max="7" width="8.140625" bestFit="1" customWidth="1"/>
    <col min="8" max="8" width="9" bestFit="1" customWidth="1"/>
    <col min="9" max="9" width="8.140625" bestFit="1" customWidth="1"/>
    <col min="10" max="10" width="9" bestFit="1" customWidth="1"/>
    <col min="11" max="11" width="8.140625" bestFit="1" customWidth="1"/>
    <col min="12" max="12" width="9" bestFit="1" customWidth="1"/>
    <col min="13" max="13" width="8.140625" bestFit="1" customWidth="1"/>
    <col min="14" max="14" width="9" bestFit="1" customWidth="1"/>
    <col min="15" max="15" width="8.140625" bestFit="1" customWidth="1"/>
  </cols>
  <sheetData>
    <row r="1" spans="1:15" x14ac:dyDescent="0.25">
      <c r="A1" s="59" t="s">
        <v>0</v>
      </c>
      <c r="B1" s="57">
        <v>1995</v>
      </c>
      <c r="C1" s="58"/>
      <c r="D1" s="57">
        <v>1999</v>
      </c>
      <c r="E1" s="58"/>
      <c r="F1" s="57">
        <v>2003</v>
      </c>
      <c r="G1" s="58"/>
      <c r="H1" s="57">
        <v>2007</v>
      </c>
      <c r="I1" s="58"/>
      <c r="J1" s="57">
        <v>2011</v>
      </c>
      <c r="K1" s="58"/>
      <c r="L1" s="57">
        <v>2015</v>
      </c>
      <c r="M1" s="58"/>
      <c r="N1" s="57">
        <v>2019</v>
      </c>
      <c r="O1" s="58"/>
    </row>
    <row r="2" spans="1:15" ht="15.75" thickBot="1" x14ac:dyDescent="0.3">
      <c r="A2" s="60"/>
      <c r="B2" s="14" t="s">
        <v>1</v>
      </c>
      <c r="C2" s="8" t="s">
        <v>2</v>
      </c>
      <c r="D2" s="14" t="s">
        <v>1</v>
      </c>
      <c r="E2" s="8" t="s">
        <v>2</v>
      </c>
      <c r="F2" s="14" t="s">
        <v>1</v>
      </c>
      <c r="G2" s="8" t="s">
        <v>2</v>
      </c>
      <c r="H2" s="14" t="s">
        <v>1</v>
      </c>
      <c r="I2" s="8" t="s">
        <v>2</v>
      </c>
      <c r="J2" s="14" t="s">
        <v>1</v>
      </c>
      <c r="K2" s="8" t="s">
        <v>2</v>
      </c>
      <c r="L2" s="14" t="s">
        <v>1</v>
      </c>
      <c r="M2" s="8" t="s">
        <v>2</v>
      </c>
      <c r="N2" s="14" t="s">
        <v>1</v>
      </c>
      <c r="O2" s="8" t="s">
        <v>2</v>
      </c>
    </row>
    <row r="3" spans="1:15" x14ac:dyDescent="0.25">
      <c r="A3" s="11" t="s">
        <v>3</v>
      </c>
      <c r="B3" s="15">
        <v>87167</v>
      </c>
      <c r="C3" s="10">
        <f>B3/$B$36</f>
        <v>0.17742798927701253</v>
      </c>
      <c r="D3" s="15">
        <v>111517</v>
      </c>
      <c r="E3" s="10">
        <f>D3/$D$36</f>
        <v>0.22061823037736783</v>
      </c>
      <c r="F3" s="15">
        <v>100048</v>
      </c>
      <c r="G3" s="10">
        <f>F3/$F$36</f>
        <v>0.1832612546274163</v>
      </c>
      <c r="H3" s="15">
        <v>101353</v>
      </c>
      <c r="I3" s="10">
        <f>H3/$H$36</f>
        <v>0.1626444058238935</v>
      </c>
      <c r="J3" s="15">
        <v>68710</v>
      </c>
      <c r="K3" s="10">
        <f>J3/$J$36</f>
        <v>0.1115375000405827</v>
      </c>
      <c r="L3" s="15">
        <v>92707</v>
      </c>
      <c r="M3" s="10">
        <f>L3/$L$36</f>
        <v>0.15309426889382469</v>
      </c>
      <c r="N3" s="15">
        <v>88885</v>
      </c>
      <c r="O3" s="10">
        <f>N3/$N$36</f>
        <v>0.16251266130595199</v>
      </c>
    </row>
    <row r="4" spans="1:15" x14ac:dyDescent="0.25">
      <c r="A4" s="12" t="s">
        <v>4</v>
      </c>
      <c r="B4" s="16">
        <v>124385</v>
      </c>
      <c r="C4" s="5">
        <f t="shared" ref="C4:C31" si="0">B4/$B$36</f>
        <v>0.25318504074043163</v>
      </c>
      <c r="D4" s="16">
        <v>117978</v>
      </c>
      <c r="E4" s="5">
        <f t="shared" ref="E4:E33" si="1">D4/$D$36</f>
        <v>0.23340026707552303</v>
      </c>
      <c r="F4" s="16">
        <v>134620</v>
      </c>
      <c r="G4" s="5">
        <f t="shared" ref="G4:G34" si="2">F4/$F$36</f>
        <v>0.24658793876881877</v>
      </c>
      <c r="H4" s="16">
        <v>151989</v>
      </c>
      <c r="I4" s="5">
        <f t="shared" ref="I4:I30" si="3">H4/$H$36</f>
        <v>0.24390161708847047</v>
      </c>
      <c r="J4" s="16">
        <v>145856</v>
      </c>
      <c r="K4" s="5">
        <f t="shared" ref="K4:K25" si="4">J4/$J$36</f>
        <v>0.23676922727287483</v>
      </c>
      <c r="L4" s="16">
        <v>128298</v>
      </c>
      <c r="M4" s="5">
        <f t="shared" ref="M4:M35" si="5">L4/$L$36</f>
        <v>0.21186845125545986</v>
      </c>
      <c r="N4" s="16">
        <v>113689</v>
      </c>
      <c r="O4" s="5">
        <f t="shared" ref="O4:O23" si="6">N4/$N$36</f>
        <v>0.20786299095699362</v>
      </c>
    </row>
    <row r="5" spans="1:15" x14ac:dyDescent="0.25">
      <c r="A5" s="12" t="s">
        <v>5</v>
      </c>
      <c r="B5" s="17">
        <v>53177</v>
      </c>
      <c r="C5" s="5">
        <f t="shared" si="0"/>
        <v>0.10824151554812826</v>
      </c>
      <c r="D5" s="17">
        <v>91099</v>
      </c>
      <c r="E5" s="5">
        <f t="shared" si="1"/>
        <v>0.18022454127305998</v>
      </c>
      <c r="F5" s="17">
        <v>142607</v>
      </c>
      <c r="G5" s="5">
        <f t="shared" si="2"/>
        <v>0.26121799274999952</v>
      </c>
      <c r="H5" s="17">
        <v>174568</v>
      </c>
      <c r="I5" s="5">
        <f t="shared" si="3"/>
        <v>0.28013486168012236</v>
      </c>
      <c r="J5" s="4">
        <v>165995</v>
      </c>
      <c r="K5" s="5">
        <f t="shared" si="4"/>
        <v>0.26946102924227222</v>
      </c>
      <c r="L5" s="17">
        <v>177988</v>
      </c>
      <c r="M5" s="5">
        <f t="shared" si="5"/>
        <v>0.29392540727101585</v>
      </c>
      <c r="N5" s="17">
        <v>131564</v>
      </c>
      <c r="O5" s="5">
        <f t="shared" si="6"/>
        <v>0.24054470126631344</v>
      </c>
    </row>
    <row r="6" spans="1:15" x14ac:dyDescent="0.25">
      <c r="A6" s="12" t="s">
        <v>6</v>
      </c>
      <c r="B6" s="4">
        <v>8455</v>
      </c>
      <c r="C6" s="5">
        <f t="shared" si="0"/>
        <v>1.7210109896372953E-2</v>
      </c>
      <c r="D6" s="4">
        <v>12233</v>
      </c>
      <c r="E6" s="5">
        <f t="shared" si="1"/>
        <v>2.4200999060289826E-2</v>
      </c>
      <c r="F6" s="4">
        <v>14554</v>
      </c>
      <c r="G6" s="5">
        <f t="shared" si="2"/>
        <v>2.6659046656079249E-2</v>
      </c>
      <c r="H6" s="4">
        <v>17364</v>
      </c>
      <c r="I6" s="5">
        <f t="shared" si="3"/>
        <v>2.7864567035273614E-2</v>
      </c>
      <c r="J6" s="18">
        <v>15836</v>
      </c>
      <c r="K6" s="5">
        <f t="shared" si="4"/>
        <v>2.570670718443702E-2</v>
      </c>
      <c r="L6" s="4">
        <v>13247</v>
      </c>
      <c r="M6" s="5">
        <f t="shared" si="5"/>
        <v>2.1875799886054943E-2</v>
      </c>
      <c r="N6" s="18">
        <v>16074</v>
      </c>
      <c r="O6" s="5">
        <f t="shared" si="6"/>
        <v>2.9388856588084294E-2</v>
      </c>
    </row>
    <row r="7" spans="1:15" x14ac:dyDescent="0.25">
      <c r="A7" s="12" t="s">
        <v>7</v>
      </c>
      <c r="B7" s="17">
        <v>57615</v>
      </c>
      <c r="C7" s="5">
        <f t="shared" si="0"/>
        <v>0.11727504218563307</v>
      </c>
      <c r="D7" s="17">
        <v>60529</v>
      </c>
      <c r="E7" s="5">
        <f t="shared" si="1"/>
        <v>0.11974677283743014</v>
      </c>
      <c r="F7" s="17">
        <v>54769</v>
      </c>
      <c r="G7" s="5">
        <f t="shared" si="2"/>
        <v>0.10032220188998243</v>
      </c>
      <c r="H7" s="17">
        <v>66879</v>
      </c>
      <c r="I7" s="5">
        <f t="shared" si="3"/>
        <v>0.10732287368993688</v>
      </c>
      <c r="J7" s="18">
        <v>47722</v>
      </c>
      <c r="K7" s="5">
        <f t="shared" si="4"/>
        <v>7.7467509488235886E-2</v>
      </c>
      <c r="L7" s="18">
        <v>50787</v>
      </c>
      <c r="M7" s="5">
        <f t="shared" si="5"/>
        <v>8.386851731056634E-2</v>
      </c>
      <c r="N7" s="18">
        <v>37974</v>
      </c>
      <c r="O7" s="5">
        <f t="shared" si="6"/>
        <v>6.942966530271949E-2</v>
      </c>
    </row>
    <row r="8" spans="1:15" x14ac:dyDescent="0.25">
      <c r="A8" s="12" t="s">
        <v>8</v>
      </c>
      <c r="B8" s="4"/>
      <c r="C8" s="5"/>
      <c r="D8" s="4"/>
      <c r="E8" s="5"/>
      <c r="F8" s="17">
        <v>8518</v>
      </c>
      <c r="G8" s="5">
        <f t="shared" si="2"/>
        <v>1.5602704371065208E-2</v>
      </c>
      <c r="H8" s="17">
        <v>4728</v>
      </c>
      <c r="I8" s="5">
        <f t="shared" si="3"/>
        <v>7.5871730559072597E-3</v>
      </c>
      <c r="J8" s="17">
        <v>1827</v>
      </c>
      <c r="K8" s="5">
        <f t="shared" si="4"/>
        <v>2.9657839117180119E-3</v>
      </c>
      <c r="L8" s="17">
        <v>2942</v>
      </c>
      <c r="M8" s="5">
        <f t="shared" si="5"/>
        <v>4.8583530810578724E-3</v>
      </c>
      <c r="N8" s="17">
        <v>1467</v>
      </c>
      <c r="O8" s="5">
        <f t="shared" si="6"/>
        <v>2.6821856796515899E-3</v>
      </c>
    </row>
    <row r="9" spans="1:15" x14ac:dyDescent="0.25">
      <c r="A9" s="12" t="s">
        <v>9</v>
      </c>
      <c r="B9" s="16">
        <v>46766</v>
      </c>
      <c r="C9" s="5">
        <f t="shared" si="0"/>
        <v>9.5191957352309578E-2</v>
      </c>
      <c r="D9" s="16">
        <v>46719</v>
      </c>
      <c r="E9" s="5">
        <f t="shared" si="1"/>
        <v>9.2425936000791339E-2</v>
      </c>
      <c r="F9" s="16">
        <v>62911</v>
      </c>
      <c r="G9" s="5">
        <f t="shared" si="2"/>
        <v>0.11523617453487711</v>
      </c>
      <c r="H9" s="16">
        <v>78953</v>
      </c>
      <c r="I9" s="5">
        <f t="shared" si="3"/>
        <v>0.12669840826629566</v>
      </c>
      <c r="J9" s="16">
        <v>77867</v>
      </c>
      <c r="K9" s="5">
        <f t="shared" si="4"/>
        <v>0.12640213237752951</v>
      </c>
      <c r="L9" s="16">
        <v>78169</v>
      </c>
      <c r="M9" s="5">
        <f t="shared" si="5"/>
        <v>0.12908654044636739</v>
      </c>
      <c r="N9" s="16">
        <v>87578</v>
      </c>
      <c r="O9" s="5">
        <f t="shared" si="6"/>
        <v>0.16012301121508313</v>
      </c>
    </row>
    <row r="10" spans="1:15" x14ac:dyDescent="0.25">
      <c r="A10" s="12" t="s">
        <v>10</v>
      </c>
      <c r="B10" s="4"/>
      <c r="C10" s="5"/>
      <c r="D10" s="4"/>
      <c r="E10" s="5"/>
      <c r="F10" s="4"/>
      <c r="G10" s="5"/>
      <c r="H10" s="4"/>
      <c r="I10" s="5"/>
      <c r="J10" s="18">
        <v>39129</v>
      </c>
      <c r="K10" s="5">
        <f t="shared" si="4"/>
        <v>6.3518422923707768E-2</v>
      </c>
      <c r="L10" s="18">
        <v>17124</v>
      </c>
      <c r="M10" s="5">
        <f t="shared" si="5"/>
        <v>2.8278191080909249E-2</v>
      </c>
      <c r="N10" s="18">
        <v>6470</v>
      </c>
      <c r="O10" s="5">
        <f t="shared" si="6"/>
        <v>1.1829407871401356E-2</v>
      </c>
    </row>
    <row r="11" spans="1:15" x14ac:dyDescent="0.25">
      <c r="A11" s="12" t="s">
        <v>11</v>
      </c>
      <c r="B11" s="4"/>
      <c r="C11" s="5"/>
      <c r="D11" s="4"/>
      <c r="E11" s="5"/>
      <c r="F11" s="4"/>
      <c r="G11" s="5"/>
      <c r="H11" s="4"/>
      <c r="I11" s="5"/>
      <c r="J11" s="18">
        <v>30811</v>
      </c>
      <c r="K11" s="5">
        <f t="shared" si="4"/>
        <v>5.0015746088639117E-2</v>
      </c>
      <c r="L11" s="19">
        <v>16597</v>
      </c>
      <c r="M11" s="5">
        <f t="shared" si="5"/>
        <v>2.7407915053133076E-2</v>
      </c>
      <c r="N11" s="18">
        <v>23337</v>
      </c>
      <c r="O11" s="5">
        <f t="shared" si="6"/>
        <v>4.2668143971390023E-2</v>
      </c>
    </row>
    <row r="12" spans="1:15" x14ac:dyDescent="0.25">
      <c r="A12" s="12" t="s">
        <v>12</v>
      </c>
      <c r="B12" s="4"/>
      <c r="C12" s="5"/>
      <c r="D12" s="4"/>
      <c r="E12" s="5"/>
      <c r="F12" s="4"/>
      <c r="G12" s="5"/>
      <c r="H12" s="4"/>
      <c r="I12" s="5"/>
      <c r="J12" s="4"/>
      <c r="K12" s="5"/>
      <c r="L12" s="4"/>
      <c r="M12" s="5"/>
      <c r="N12" s="18">
        <v>5419</v>
      </c>
      <c r="O12" s="5">
        <f t="shared" si="6"/>
        <v>9.9078147225848453E-3</v>
      </c>
    </row>
    <row r="13" spans="1:15" ht="15.75" thickBot="1" x14ac:dyDescent="0.3">
      <c r="A13" s="22" t="s">
        <v>13</v>
      </c>
      <c r="B13" s="23"/>
      <c r="C13" s="24"/>
      <c r="D13" s="23"/>
      <c r="E13" s="24"/>
      <c r="F13" s="23"/>
      <c r="G13" s="24"/>
      <c r="H13" s="23"/>
      <c r="I13" s="24"/>
      <c r="J13" s="23"/>
      <c r="K13" s="24"/>
      <c r="L13" s="23"/>
      <c r="M13" s="24"/>
      <c r="N13" s="23">
        <v>634</v>
      </c>
      <c r="O13" s="24">
        <f t="shared" si="6"/>
        <v>1.1591722705515393E-3</v>
      </c>
    </row>
    <row r="14" spans="1:15" x14ac:dyDescent="0.25">
      <c r="A14" s="29" t="s">
        <v>40</v>
      </c>
      <c r="B14" s="30"/>
      <c r="C14" s="31"/>
      <c r="D14" s="30"/>
      <c r="E14" s="31"/>
      <c r="F14" s="30"/>
      <c r="G14" s="31"/>
      <c r="H14" s="37">
        <v>5019</v>
      </c>
      <c r="I14" s="31">
        <f t="shared" si="3"/>
        <v>8.0541500777492666E-3</v>
      </c>
      <c r="J14" s="37">
        <v>4727</v>
      </c>
      <c r="K14" s="31">
        <f t="shared" si="4"/>
        <v>7.6733774223815224E-3</v>
      </c>
      <c r="L14" s="37">
        <v>5947</v>
      </c>
      <c r="M14" s="31">
        <f t="shared" si="5"/>
        <v>9.8207429548100508E-3</v>
      </c>
      <c r="N14" s="30"/>
      <c r="O14" s="31">
        <f t="shared" si="6"/>
        <v>0</v>
      </c>
    </row>
    <row r="15" spans="1:15" x14ac:dyDescent="0.25">
      <c r="A15" s="12" t="s">
        <v>14</v>
      </c>
      <c r="B15" s="4"/>
      <c r="C15" s="5"/>
      <c r="D15" s="4"/>
      <c r="E15" s="5"/>
      <c r="F15" s="4"/>
      <c r="G15" s="5"/>
      <c r="H15" s="4"/>
      <c r="I15" s="5"/>
      <c r="J15" s="4"/>
      <c r="K15" s="5"/>
      <c r="L15" s="4"/>
      <c r="M15" s="5"/>
      <c r="N15" s="16">
        <v>2658</v>
      </c>
      <c r="O15" s="5">
        <f t="shared" si="6"/>
        <v>4.8597474686529829E-3</v>
      </c>
    </row>
    <row r="16" spans="1:15" ht="15.75" thickBot="1" x14ac:dyDescent="0.3">
      <c r="A16" s="33" t="s">
        <v>15</v>
      </c>
      <c r="B16" s="14"/>
      <c r="C16" s="36"/>
      <c r="D16" s="14"/>
      <c r="E16" s="36"/>
      <c r="F16" s="14"/>
      <c r="G16" s="36"/>
      <c r="H16" s="14"/>
      <c r="I16" s="36"/>
      <c r="J16" s="14"/>
      <c r="K16" s="36"/>
      <c r="L16" s="14"/>
      <c r="M16" s="36"/>
      <c r="N16" s="49">
        <v>2862</v>
      </c>
      <c r="O16" s="36">
        <f>N16/$N$36</f>
        <v>5.2327303443509545E-3</v>
      </c>
    </row>
    <row r="17" spans="1:15" x14ac:dyDescent="0.25">
      <c r="A17" s="29" t="s">
        <v>16</v>
      </c>
      <c r="B17" s="30"/>
      <c r="C17" s="31"/>
      <c r="D17" s="30"/>
      <c r="E17" s="31"/>
      <c r="F17" s="30"/>
      <c r="G17" s="31"/>
      <c r="H17" s="39">
        <v>3284</v>
      </c>
      <c r="I17" s="31">
        <f t="shared" si="3"/>
        <v>5.2699399990692557E-3</v>
      </c>
      <c r="J17" s="30"/>
      <c r="K17" s="31"/>
      <c r="L17" s="30"/>
      <c r="M17" s="31"/>
      <c r="N17" s="39">
        <v>3922</v>
      </c>
      <c r="O17" s="31">
        <f t="shared" si="6"/>
        <v>7.1707786200364936E-3</v>
      </c>
    </row>
    <row r="18" spans="1:15" ht="15.75" thickBot="1" x14ac:dyDescent="0.3">
      <c r="A18" s="33" t="s">
        <v>17</v>
      </c>
      <c r="B18" s="14"/>
      <c r="C18" s="36"/>
      <c r="D18" s="14"/>
      <c r="E18" s="36"/>
      <c r="F18" s="50">
        <v>2017</v>
      </c>
      <c r="G18" s="36">
        <f t="shared" si="2"/>
        <v>3.6946060949094302E-3</v>
      </c>
      <c r="H18" s="14"/>
      <c r="I18" s="36"/>
      <c r="J18" s="14"/>
      <c r="K18" s="36"/>
      <c r="L18" s="50">
        <v>2378</v>
      </c>
      <c r="M18" s="36">
        <f t="shared" si="5"/>
        <v>3.9269760797945689E-3</v>
      </c>
      <c r="N18" s="50">
        <v>2058</v>
      </c>
      <c r="O18" s="36">
        <f>N18/$N$36</f>
        <v>3.7627390107177728E-3</v>
      </c>
    </row>
    <row r="19" spans="1:15" ht="15.75" thickBot="1" x14ac:dyDescent="0.3">
      <c r="A19" s="1" t="s">
        <v>18</v>
      </c>
      <c r="B19" s="51"/>
      <c r="C19" s="52"/>
      <c r="D19" s="51"/>
      <c r="E19" s="52"/>
      <c r="F19" s="51"/>
      <c r="G19" s="52"/>
      <c r="H19" s="51"/>
      <c r="I19" s="52"/>
      <c r="J19" s="53">
        <v>4412</v>
      </c>
      <c r="K19" s="52">
        <f t="shared" si="4"/>
        <v>7.1620353686370382E-3</v>
      </c>
      <c r="L19" s="51"/>
      <c r="M19" s="52"/>
      <c r="N19" s="53">
        <v>3051</v>
      </c>
      <c r="O19" s="52">
        <f t="shared" si="6"/>
        <v>5.5782880086005463E-3</v>
      </c>
    </row>
    <row r="20" spans="1:15" x14ac:dyDescent="0.25">
      <c r="A20" s="29" t="s">
        <v>19</v>
      </c>
      <c r="B20" s="30"/>
      <c r="C20" s="31"/>
      <c r="D20" s="30"/>
      <c r="E20" s="31"/>
      <c r="F20" s="30"/>
      <c r="G20" s="31"/>
      <c r="H20" s="39">
        <v>4184</v>
      </c>
      <c r="I20" s="31">
        <f t="shared" si="3"/>
        <v>6.7141988295084543E-3</v>
      </c>
      <c r="J20" s="54">
        <v>3060</v>
      </c>
      <c r="K20" s="31">
        <f t="shared" si="4"/>
        <v>4.9673228078035668E-3</v>
      </c>
      <c r="L20" s="54">
        <v>4285</v>
      </c>
      <c r="M20" s="31">
        <f t="shared" si="5"/>
        <v>7.0761532808745692E-3</v>
      </c>
      <c r="N20" s="54">
        <v>4341</v>
      </c>
      <c r="O20" s="31">
        <f t="shared" si="6"/>
        <v>7.93685619316125E-3</v>
      </c>
    </row>
    <row r="21" spans="1:15" ht="15.75" thickBot="1" x14ac:dyDescent="0.3">
      <c r="A21" s="33" t="s">
        <v>20</v>
      </c>
      <c r="B21" s="14"/>
      <c r="C21" s="36"/>
      <c r="D21" s="14"/>
      <c r="E21" s="36"/>
      <c r="F21" s="14"/>
      <c r="G21" s="36"/>
      <c r="H21" s="14"/>
      <c r="I21" s="36"/>
      <c r="J21" s="14"/>
      <c r="K21" s="36"/>
      <c r="L21" s="14"/>
      <c r="M21" s="36"/>
      <c r="N21" s="55">
        <v>4111</v>
      </c>
      <c r="O21" s="36">
        <f t="shared" si="6"/>
        <v>7.5163362842860853E-3</v>
      </c>
    </row>
    <row r="22" spans="1:15" x14ac:dyDescent="0.25">
      <c r="A22" s="11" t="s">
        <v>49</v>
      </c>
      <c r="B22" s="9"/>
      <c r="C22" s="10"/>
      <c r="D22" s="9"/>
      <c r="E22" s="10"/>
      <c r="F22" s="47">
        <v>5741</v>
      </c>
      <c r="G22" s="10">
        <f t="shared" si="2"/>
        <v>1.0515980957300464E-2</v>
      </c>
      <c r="H22" s="47">
        <v>6901</v>
      </c>
      <c r="I22" s="10">
        <f t="shared" si="3"/>
        <v>1.1074255765401015E-2</v>
      </c>
      <c r="J22" s="47">
        <v>5912</v>
      </c>
      <c r="K22" s="10">
        <f t="shared" si="4"/>
        <v>9.5969975293250607E-3</v>
      </c>
      <c r="L22" s="47">
        <v>3859</v>
      </c>
      <c r="M22" s="10">
        <f t="shared" si="5"/>
        <v>6.3726663969416487E-3</v>
      </c>
      <c r="N22" s="47">
        <v>6158</v>
      </c>
      <c r="O22" s="10">
        <f t="shared" si="6"/>
        <v>1.1258963473275046E-2</v>
      </c>
    </row>
    <row r="23" spans="1:15" x14ac:dyDescent="0.25">
      <c r="A23" s="12" t="s">
        <v>21</v>
      </c>
      <c r="B23" s="4"/>
      <c r="C23" s="5"/>
      <c r="D23" s="4"/>
      <c r="E23" s="5"/>
      <c r="F23" s="4"/>
      <c r="G23" s="5"/>
      <c r="H23" s="4"/>
      <c r="I23" s="5"/>
      <c r="J23" s="4"/>
      <c r="K23" s="5"/>
      <c r="L23" s="16">
        <v>3926</v>
      </c>
      <c r="M23" s="5">
        <f t="shared" si="5"/>
        <v>6.4833087002832109E-3</v>
      </c>
      <c r="N23" s="16">
        <v>4690</v>
      </c>
      <c r="O23" s="5">
        <f t="shared" si="6"/>
        <v>8.5749494461935631E-3</v>
      </c>
    </row>
    <row r="24" spans="1:15" x14ac:dyDescent="0.25">
      <c r="A24" s="12" t="s">
        <v>22</v>
      </c>
      <c r="B24" s="4">
        <v>6402</v>
      </c>
      <c r="C24" s="5">
        <f t="shared" si="0"/>
        <v>1.3031238741168497E-2</v>
      </c>
      <c r="D24" s="4"/>
      <c r="E24" s="5"/>
      <c r="F24" s="4"/>
      <c r="G24" s="5"/>
      <c r="H24" s="4"/>
      <c r="I24" s="5"/>
      <c r="J24" s="4"/>
      <c r="K24" s="5"/>
      <c r="L24" s="4"/>
      <c r="M24" s="5"/>
      <c r="N24" s="4"/>
      <c r="O24" s="5"/>
    </row>
    <row r="25" spans="1:15" x14ac:dyDescent="0.25">
      <c r="A25" s="12" t="s">
        <v>23</v>
      </c>
      <c r="B25" s="18">
        <v>53823</v>
      </c>
      <c r="C25" s="5">
        <f t="shared" si="0"/>
        <v>0.10955644529301968</v>
      </c>
      <c r="D25" s="18">
        <v>51014</v>
      </c>
      <c r="E25" s="5">
        <f t="shared" si="1"/>
        <v>0.10092289430733468</v>
      </c>
      <c r="F25" s="18">
        <v>14707</v>
      </c>
      <c r="G25" s="5">
        <f t="shared" si="2"/>
        <v>2.6939301853164593E-2</v>
      </c>
      <c r="H25" s="4">
        <v>4987</v>
      </c>
      <c r="I25" s="5">
        <f t="shared" si="3"/>
        <v>8.0027986526669849E-3</v>
      </c>
      <c r="J25" s="4">
        <v>4162</v>
      </c>
      <c r="K25" s="5">
        <f t="shared" si="4"/>
        <v>6.7562083418557005E-3</v>
      </c>
      <c r="L25" s="4"/>
      <c r="M25" s="5"/>
      <c r="N25" s="4"/>
      <c r="O25" s="5"/>
    </row>
    <row r="26" spans="1:15" x14ac:dyDescent="0.25">
      <c r="A26" s="12" t="s">
        <v>24</v>
      </c>
      <c r="B26" s="4">
        <v>1705</v>
      </c>
      <c r="C26" s="5">
        <f t="shared" si="0"/>
        <v>3.4705189087304413E-3</v>
      </c>
      <c r="D26" s="4"/>
      <c r="E26" s="5"/>
      <c r="F26" s="4"/>
      <c r="G26" s="5"/>
      <c r="H26" s="4"/>
      <c r="I26" s="5"/>
      <c r="J26" s="4"/>
      <c r="K26" s="5"/>
      <c r="L26" s="4"/>
      <c r="M26" s="5"/>
      <c r="N26" s="4"/>
      <c r="O26" s="5"/>
    </row>
    <row r="27" spans="1:15" x14ac:dyDescent="0.25">
      <c r="A27" s="12" t="s">
        <v>25</v>
      </c>
      <c r="B27" s="18">
        <v>6467</v>
      </c>
      <c r="C27" s="5">
        <f t="shared" si="0"/>
        <v>1.3163545913642091E-2</v>
      </c>
      <c r="D27" s="18">
        <v>1558</v>
      </c>
      <c r="E27" s="5">
        <f t="shared" si="1"/>
        <v>3.0822493694050153E-3</v>
      </c>
      <c r="F27" s="18">
        <v>1107</v>
      </c>
      <c r="G27" s="5">
        <f t="shared" si="2"/>
        <v>2.0277287789116209E-3</v>
      </c>
      <c r="H27" s="4"/>
      <c r="I27" s="5"/>
      <c r="J27" s="4"/>
      <c r="K27" s="5"/>
      <c r="L27" s="4"/>
      <c r="M27" s="5"/>
      <c r="N27" s="4"/>
      <c r="O27" s="5"/>
    </row>
    <row r="28" spans="1:15" x14ac:dyDescent="0.25">
      <c r="A28" s="12" t="s">
        <v>26</v>
      </c>
      <c r="B28" s="19">
        <v>31418</v>
      </c>
      <c r="C28" s="5">
        <f t="shared" si="0"/>
        <v>6.3951180688852208E-2</v>
      </c>
      <c r="D28" s="4"/>
      <c r="E28" s="5"/>
      <c r="F28" s="4"/>
      <c r="G28" s="5"/>
      <c r="H28" s="4"/>
      <c r="I28" s="5"/>
      <c r="J28" s="4"/>
      <c r="K28" s="5"/>
      <c r="L28" s="4"/>
      <c r="M28" s="5"/>
      <c r="N28" s="4"/>
      <c r="O28" s="5"/>
    </row>
    <row r="29" spans="1:15" x14ac:dyDescent="0.25">
      <c r="A29" s="12" t="s">
        <v>27</v>
      </c>
      <c r="B29" s="19">
        <v>9275</v>
      </c>
      <c r="C29" s="5">
        <f t="shared" si="0"/>
        <v>1.8879215764501377E-2</v>
      </c>
      <c r="D29" s="4"/>
      <c r="E29" s="5"/>
      <c r="F29" s="4"/>
      <c r="G29" s="5"/>
      <c r="H29" s="4"/>
      <c r="I29" s="5"/>
      <c r="J29" s="4"/>
      <c r="K29" s="5"/>
      <c r="L29" s="4"/>
      <c r="M29" s="5"/>
      <c r="N29" s="4"/>
      <c r="O29" s="5"/>
    </row>
    <row r="30" spans="1:15" x14ac:dyDescent="0.25">
      <c r="A30" s="12" t="s">
        <v>28</v>
      </c>
      <c r="B30" s="19">
        <v>2753</v>
      </c>
      <c r="C30" s="5">
        <f t="shared" si="0"/>
        <v>5.6037176279970123E-3</v>
      </c>
      <c r="D30" s="4"/>
      <c r="E30" s="5"/>
      <c r="F30" s="4"/>
      <c r="G30" s="5"/>
      <c r="H30" s="4">
        <v>2948</v>
      </c>
      <c r="I30" s="5">
        <f t="shared" si="3"/>
        <v>4.7307500357052874E-3</v>
      </c>
      <c r="J30" s="4"/>
      <c r="K30" s="5"/>
      <c r="L30" s="4">
        <v>2709</v>
      </c>
      <c r="M30" s="5">
        <f t="shared" si="5"/>
        <v>4.4735820858551245E-3</v>
      </c>
      <c r="N30" s="4"/>
      <c r="O30" s="5"/>
    </row>
    <row r="31" spans="1:15" x14ac:dyDescent="0.25">
      <c r="A31" s="12" t="s">
        <v>29</v>
      </c>
      <c r="B31" s="4">
        <v>1873</v>
      </c>
      <c r="C31" s="5">
        <f t="shared" si="0"/>
        <v>3.8124820622006551E-3</v>
      </c>
      <c r="D31" s="4"/>
      <c r="E31" s="5"/>
      <c r="F31" s="4"/>
      <c r="G31" s="5"/>
      <c r="H31" s="4"/>
      <c r="I31" s="5"/>
      <c r="J31" s="4"/>
      <c r="K31" s="5"/>
      <c r="L31" s="4"/>
      <c r="M31" s="5"/>
      <c r="N31" s="4"/>
      <c r="O31" s="5"/>
    </row>
    <row r="32" spans="1:15" x14ac:dyDescent="0.25">
      <c r="A32" s="12" t="s">
        <v>30</v>
      </c>
      <c r="B32" s="4"/>
      <c r="C32" s="5"/>
      <c r="D32" s="4">
        <v>1118</v>
      </c>
      <c r="E32" s="5">
        <f t="shared" si="1"/>
        <v>2.2117809980711214E-3</v>
      </c>
      <c r="F32" s="4"/>
      <c r="G32" s="5"/>
      <c r="H32" s="4"/>
      <c r="I32" s="5"/>
      <c r="J32" s="4"/>
      <c r="K32" s="5"/>
      <c r="L32" s="4"/>
      <c r="M32" s="5"/>
      <c r="N32" s="4"/>
      <c r="O32" s="5"/>
    </row>
    <row r="33" spans="1:15" x14ac:dyDescent="0.25">
      <c r="A33" s="12" t="s">
        <v>31</v>
      </c>
      <c r="B33" s="4"/>
      <c r="C33" s="5"/>
      <c r="D33" s="16">
        <v>11710</v>
      </c>
      <c r="E33" s="5">
        <f t="shared" si="1"/>
        <v>2.3166328700727039E-2</v>
      </c>
      <c r="F33" s="4"/>
      <c r="G33" s="5"/>
      <c r="H33" s="4"/>
      <c r="I33" s="5"/>
      <c r="J33" s="4"/>
      <c r="K33" s="5"/>
      <c r="L33" s="4"/>
      <c r="M33" s="5"/>
      <c r="N33" s="4"/>
      <c r="O33" s="5"/>
    </row>
    <row r="34" spans="1:15" x14ac:dyDescent="0.25">
      <c r="A34" s="12" t="s">
        <v>32</v>
      </c>
      <c r="B34" s="4"/>
      <c r="C34" s="5"/>
      <c r="D34" s="4"/>
      <c r="E34" s="5"/>
      <c r="F34" s="4">
        <v>4332</v>
      </c>
      <c r="G34" s="5">
        <f t="shared" si="2"/>
        <v>7.9350687174752858E-3</v>
      </c>
      <c r="H34" s="4"/>
      <c r="I34" s="5"/>
      <c r="J34" s="4"/>
      <c r="K34" s="5"/>
      <c r="L34" s="4"/>
      <c r="M34" s="5"/>
      <c r="N34" s="4"/>
      <c r="O34" s="5"/>
    </row>
    <row r="35" spans="1:15" ht="15.75" thickBot="1" x14ac:dyDescent="0.3">
      <c r="A35" s="22" t="s">
        <v>38</v>
      </c>
      <c r="B35" s="23"/>
      <c r="C35" s="24"/>
      <c r="D35" s="23"/>
      <c r="E35" s="24"/>
      <c r="F35" s="23"/>
      <c r="G35" s="24"/>
      <c r="H35" s="23"/>
      <c r="I35" s="24"/>
      <c r="J35" s="23"/>
      <c r="K35" s="24"/>
      <c r="L35" s="25">
        <v>4592</v>
      </c>
      <c r="M35" s="24">
        <f t="shared" si="5"/>
        <v>7.5831262230515806E-3</v>
      </c>
      <c r="N35" s="23"/>
      <c r="O35" s="24"/>
    </row>
    <row r="36" spans="1:15" ht="15.75" thickBot="1" x14ac:dyDescent="0.3">
      <c r="A36" s="2" t="s">
        <v>39</v>
      </c>
      <c r="B36" s="27">
        <f t="shared" ref="B36:O36" si="7">SUM(B3:B35)</f>
        <v>491281</v>
      </c>
      <c r="C36" s="28">
        <f t="shared" si="7"/>
        <v>1</v>
      </c>
      <c r="D36" s="27">
        <f t="shared" si="7"/>
        <v>505475</v>
      </c>
      <c r="E36" s="28">
        <f t="shared" si="7"/>
        <v>0.99999999999999989</v>
      </c>
      <c r="F36" s="27">
        <f t="shared" si="7"/>
        <v>545931</v>
      </c>
      <c r="G36" s="28">
        <f t="shared" si="7"/>
        <v>1</v>
      </c>
      <c r="H36" s="27">
        <f t="shared" si="7"/>
        <v>623157</v>
      </c>
      <c r="I36" s="28">
        <f t="shared" si="7"/>
        <v>0.99999999999999989</v>
      </c>
      <c r="J36" s="27">
        <f t="shared" si="7"/>
        <v>616026</v>
      </c>
      <c r="K36" s="28">
        <f t="shared" si="7"/>
        <v>1</v>
      </c>
      <c r="L36" s="27">
        <f t="shared" si="7"/>
        <v>605555</v>
      </c>
      <c r="M36" s="28">
        <f t="shared" si="7"/>
        <v>1</v>
      </c>
      <c r="N36" s="27">
        <f t="shared" si="7"/>
        <v>546942</v>
      </c>
      <c r="O36" s="28">
        <f t="shared" si="7"/>
        <v>0.99999999999999989</v>
      </c>
    </row>
    <row r="37" spans="1:15" x14ac:dyDescent="0.25">
      <c r="A37" s="56" t="s">
        <v>50</v>
      </c>
      <c r="B37" s="4"/>
      <c r="C37" s="5"/>
      <c r="D37" s="4"/>
      <c r="E37" s="5"/>
      <c r="F37" s="4"/>
      <c r="G37" s="5"/>
      <c r="H37" s="4"/>
      <c r="I37" s="5"/>
      <c r="J37" s="4">
        <f>SUM(J3,J8)</f>
        <v>70537</v>
      </c>
      <c r="K37" s="5">
        <f>J37/$J$36</f>
        <v>0.11450328395230071</v>
      </c>
      <c r="L37" s="4">
        <f>SUM(L3,L8)</f>
        <v>95649</v>
      </c>
      <c r="M37" s="5">
        <f>L37/$L$36</f>
        <v>0.15795262197488255</v>
      </c>
      <c r="N37" s="4">
        <f>SUM(N3,N8)</f>
        <v>90352</v>
      </c>
      <c r="O37" s="5">
        <f>N37/$N$36</f>
        <v>0.16519484698560361</v>
      </c>
    </row>
    <row r="38" spans="1:15" x14ac:dyDescent="0.25">
      <c r="A38" s="12" t="s">
        <v>51</v>
      </c>
      <c r="B38" s="4"/>
      <c r="C38" s="5"/>
      <c r="D38" s="4"/>
      <c r="E38" s="5"/>
      <c r="F38" s="4"/>
      <c r="G38" s="5"/>
      <c r="H38" s="4"/>
      <c r="I38" s="5"/>
      <c r="J38" s="4">
        <f>SUM(J4,J14)</f>
        <v>150583</v>
      </c>
      <c r="K38" s="5">
        <f t="shared" ref="K38:K45" si="8">J38/$J$36</f>
        <v>0.24444260469525636</v>
      </c>
      <c r="L38" s="4">
        <f>SUM(L4,L14)</f>
        <v>134245</v>
      </c>
      <c r="M38" s="5">
        <f t="shared" ref="M38:M47" si="9">L38/$L$36</f>
        <v>0.22168919421026992</v>
      </c>
      <c r="N38" s="4">
        <f>SUM(N4,N15,N16)</f>
        <v>119209</v>
      </c>
      <c r="O38" s="5">
        <f t="shared" ref="O38:O48" si="10">N38/$N$36</f>
        <v>0.21795546876999755</v>
      </c>
    </row>
    <row r="39" spans="1:15" x14ac:dyDescent="0.25">
      <c r="A39" s="12" t="s">
        <v>52</v>
      </c>
      <c r="B39" s="4"/>
      <c r="C39" s="5"/>
      <c r="D39" s="4"/>
      <c r="E39" s="5"/>
      <c r="F39" s="4"/>
      <c r="G39" s="5"/>
      <c r="H39" s="4"/>
      <c r="I39" s="5"/>
      <c r="J39" s="4">
        <f>SUM(J5)</f>
        <v>165995</v>
      </c>
      <c r="K39" s="5">
        <f t="shared" si="8"/>
        <v>0.26946102924227222</v>
      </c>
      <c r="L39" s="4">
        <f>SUM(L5,L18)</f>
        <v>180366</v>
      </c>
      <c r="M39" s="5">
        <f t="shared" si="9"/>
        <v>0.29785238335081043</v>
      </c>
      <c r="N39" s="4">
        <f>SUM(N5,N17,N18)</f>
        <v>137544</v>
      </c>
      <c r="O39" s="5">
        <f t="shared" si="10"/>
        <v>0.25147821889706767</v>
      </c>
    </row>
    <row r="40" spans="1:15" x14ac:dyDescent="0.25">
      <c r="A40" s="12" t="s">
        <v>53</v>
      </c>
      <c r="B40" s="4"/>
      <c r="C40" s="5"/>
      <c r="D40" s="4"/>
      <c r="E40" s="5"/>
      <c r="F40" s="4"/>
      <c r="G40" s="5"/>
      <c r="H40" s="4"/>
      <c r="I40" s="5"/>
      <c r="J40" s="4">
        <f>SUM(J6,J19)</f>
        <v>20248</v>
      </c>
      <c r="K40" s="5">
        <f t="shared" si="8"/>
        <v>3.2868742553074058E-2</v>
      </c>
      <c r="L40" s="4">
        <f>SUM(L6)</f>
        <v>13247</v>
      </c>
      <c r="M40" s="5">
        <f t="shared" si="9"/>
        <v>2.1875799886054943E-2</v>
      </c>
      <c r="N40" s="4">
        <f>SUM(N6,N19)</f>
        <v>19125</v>
      </c>
      <c r="O40" s="5">
        <f t="shared" si="10"/>
        <v>3.4967144596684839E-2</v>
      </c>
    </row>
    <row r="41" spans="1:15" x14ac:dyDescent="0.25">
      <c r="A41" s="12" t="s">
        <v>54</v>
      </c>
      <c r="B41" s="4"/>
      <c r="C41" s="5"/>
      <c r="D41" s="4"/>
      <c r="E41" s="5"/>
      <c r="F41" s="4"/>
      <c r="G41" s="5"/>
      <c r="H41" s="4"/>
      <c r="I41" s="5"/>
      <c r="J41" s="4">
        <f>SUM(J7,J20)</f>
        <v>50782</v>
      </c>
      <c r="K41" s="5">
        <f t="shared" si="8"/>
        <v>8.2434832296039456E-2</v>
      </c>
      <c r="L41" s="4">
        <f>SUM(L7,L20)</f>
        <v>55072</v>
      </c>
      <c r="M41" s="5">
        <f t="shared" si="9"/>
        <v>9.0944670591440915E-2</v>
      </c>
      <c r="N41" s="4">
        <f>SUM(N7,N20,N21)</f>
        <v>46426</v>
      </c>
      <c r="O41" s="5">
        <f t="shared" si="10"/>
        <v>8.4882857780166812E-2</v>
      </c>
    </row>
    <row r="42" spans="1:15" x14ac:dyDescent="0.25">
      <c r="A42" s="12" t="s">
        <v>55</v>
      </c>
      <c r="B42" s="4"/>
      <c r="C42" s="5"/>
      <c r="D42" s="4"/>
      <c r="E42" s="5"/>
      <c r="F42" s="4"/>
      <c r="G42" s="5"/>
      <c r="H42" s="4"/>
      <c r="I42" s="5"/>
      <c r="J42" s="4">
        <f>SUM(J9,J22,)</f>
        <v>83779</v>
      </c>
      <c r="K42" s="5">
        <f t="shared" si="8"/>
        <v>0.13599912990685459</v>
      </c>
      <c r="L42" s="4">
        <f>SUM(L9,L22,L23)</f>
        <v>85954</v>
      </c>
      <c r="M42" s="5">
        <f t="shared" si="9"/>
        <v>0.14194251554359225</v>
      </c>
      <c r="N42" s="4">
        <f>SUM(N9,N22,N23)</f>
        <v>98426</v>
      </c>
      <c r="O42" s="5">
        <f t="shared" si="10"/>
        <v>0.17995692413455175</v>
      </c>
    </row>
    <row r="43" spans="1:15" x14ac:dyDescent="0.25">
      <c r="A43" s="12" t="s">
        <v>10</v>
      </c>
      <c r="B43" s="4"/>
      <c r="C43" s="5"/>
      <c r="D43" s="4"/>
      <c r="E43" s="5"/>
      <c r="F43" s="4"/>
      <c r="G43" s="5"/>
      <c r="H43" s="4"/>
      <c r="I43" s="5"/>
      <c r="J43" s="4">
        <f>SUM(J10)</f>
        <v>39129</v>
      </c>
      <c r="K43" s="5">
        <f t="shared" si="8"/>
        <v>6.3518422923707768E-2</v>
      </c>
      <c r="L43" s="4">
        <f>SUM(L10)</f>
        <v>17124</v>
      </c>
      <c r="M43" s="5">
        <f t="shared" si="9"/>
        <v>2.8278191080909249E-2</v>
      </c>
      <c r="N43" s="4">
        <f>SUM(N10)</f>
        <v>6470</v>
      </c>
      <c r="O43" s="5">
        <f t="shared" si="10"/>
        <v>1.1829407871401356E-2</v>
      </c>
    </row>
    <row r="44" spans="1:15" x14ac:dyDescent="0.25">
      <c r="A44" s="12" t="s">
        <v>56</v>
      </c>
      <c r="B44" s="4"/>
      <c r="C44" s="5"/>
      <c r="D44" s="4"/>
      <c r="E44" s="5"/>
      <c r="F44" s="4"/>
      <c r="G44" s="5"/>
      <c r="H44" s="4"/>
      <c r="I44" s="5"/>
      <c r="J44" s="4">
        <f>SUM(J11,)</f>
        <v>30811</v>
      </c>
      <c r="K44" s="5">
        <f t="shared" si="8"/>
        <v>5.0015746088639117E-2</v>
      </c>
      <c r="L44" s="4">
        <f>SUM(L11)</f>
        <v>16597</v>
      </c>
      <c r="M44" s="5">
        <f t="shared" si="9"/>
        <v>2.7407915053133076E-2</v>
      </c>
      <c r="N44" s="4">
        <f>SUM(N11,N12)</f>
        <v>28756</v>
      </c>
      <c r="O44" s="5">
        <f t="shared" si="10"/>
        <v>5.2575958693974863E-2</v>
      </c>
    </row>
    <row r="45" spans="1:15" x14ac:dyDescent="0.25">
      <c r="A45" s="12" t="s">
        <v>23</v>
      </c>
      <c r="B45" s="4"/>
      <c r="C45" s="5"/>
      <c r="D45" s="4"/>
      <c r="E45" s="5"/>
      <c r="F45" s="4"/>
      <c r="G45" s="5"/>
      <c r="H45" s="4"/>
      <c r="I45" s="5"/>
      <c r="J45" s="4">
        <f>SUM(J25)</f>
        <v>4162</v>
      </c>
      <c r="K45" s="5">
        <f t="shared" si="8"/>
        <v>6.7562083418557005E-3</v>
      </c>
      <c r="L45" s="4"/>
      <c r="M45" s="5"/>
      <c r="N45" s="4"/>
      <c r="O45" s="5"/>
    </row>
    <row r="46" spans="1:15" x14ac:dyDescent="0.25">
      <c r="A46" s="12" t="s">
        <v>28</v>
      </c>
      <c r="B46" s="4"/>
      <c r="C46" s="5"/>
      <c r="D46" s="4"/>
      <c r="E46" s="5"/>
      <c r="F46" s="4"/>
      <c r="G46" s="5"/>
      <c r="H46" s="4"/>
      <c r="I46" s="5"/>
      <c r="J46" s="4"/>
      <c r="K46" s="5"/>
      <c r="L46" s="4">
        <f>SUM(L30)</f>
        <v>2709</v>
      </c>
      <c r="M46" s="5">
        <f t="shared" si="9"/>
        <v>4.4735820858551245E-3</v>
      </c>
      <c r="N46" s="4"/>
      <c r="O46" s="5"/>
    </row>
    <row r="47" spans="1:15" x14ac:dyDescent="0.25">
      <c r="A47" s="12" t="s">
        <v>38</v>
      </c>
      <c r="B47" s="4"/>
      <c r="C47" s="5"/>
      <c r="D47" s="4"/>
      <c r="E47" s="5"/>
      <c r="F47" s="4"/>
      <c r="G47" s="5"/>
      <c r="H47" s="4"/>
      <c r="I47" s="5"/>
      <c r="J47" s="4"/>
      <c r="K47" s="5"/>
      <c r="L47" s="4">
        <f>SUM(L35)</f>
        <v>4592</v>
      </c>
      <c r="M47" s="5">
        <f t="shared" si="9"/>
        <v>7.5831262230515806E-3</v>
      </c>
      <c r="N47" s="4"/>
      <c r="O47" s="5"/>
    </row>
    <row r="48" spans="1:15" ht="15.75" thickBot="1" x14ac:dyDescent="0.3">
      <c r="A48" s="12" t="s">
        <v>13</v>
      </c>
      <c r="B48" s="4"/>
      <c r="C48" s="5"/>
      <c r="D48" s="4"/>
      <c r="E48" s="5"/>
      <c r="F48" s="4"/>
      <c r="G48" s="5"/>
      <c r="H48" s="4"/>
      <c r="I48" s="5"/>
      <c r="J48" s="4"/>
      <c r="K48" s="5"/>
      <c r="L48" s="4"/>
      <c r="M48" s="5"/>
      <c r="N48" s="4">
        <f>SUM(N13)</f>
        <v>634</v>
      </c>
      <c r="O48" s="5">
        <f t="shared" si="10"/>
        <v>1.1591722705515393E-3</v>
      </c>
    </row>
    <row r="49" spans="1:15" ht="15.75" thickBot="1" x14ac:dyDescent="0.3">
      <c r="A49" s="2" t="s">
        <v>39</v>
      </c>
      <c r="B49" s="27"/>
      <c r="C49" s="28"/>
      <c r="D49" s="27"/>
      <c r="E49" s="28"/>
      <c r="F49" s="27"/>
      <c r="G49" s="28"/>
      <c r="H49" s="27"/>
      <c r="I49" s="28"/>
      <c r="J49" s="27"/>
      <c r="K49" s="28">
        <f>SUM(K37:K48)</f>
        <v>1</v>
      </c>
      <c r="L49" s="27">
        <f>SUM(L37:L47)</f>
        <v>605555</v>
      </c>
      <c r="M49" s="28">
        <f>SUM(M37:M48)</f>
        <v>1.0000000000000002</v>
      </c>
      <c r="N49" s="27">
        <f>SUM(N37:N48)</f>
        <v>546942</v>
      </c>
      <c r="O49" s="28">
        <f>SUM(O37:O48)</f>
        <v>1</v>
      </c>
    </row>
    <row r="50" spans="1:15" x14ac:dyDescent="0.25">
      <c r="A50" s="38" t="s">
        <v>42</v>
      </c>
      <c r="B50" s="39">
        <f>SUM(B3,B5,B7)</f>
        <v>197959</v>
      </c>
      <c r="C50" s="40">
        <f>B50/$B$36</f>
        <v>0.40294454701077387</v>
      </c>
      <c r="D50" s="39">
        <f>SUM(D3,D5,D7)</f>
        <v>263145</v>
      </c>
      <c r="E50" s="40">
        <f>D50/$D$36</f>
        <v>0.52058954448785799</v>
      </c>
      <c r="F50" s="39">
        <f>SUM(F3,F5,F7,F8,F18)</f>
        <v>307959</v>
      </c>
      <c r="G50" s="40">
        <f>F50/$F$36</f>
        <v>0.56409875973337287</v>
      </c>
      <c r="H50" s="39">
        <f>SUM(H3,H5,H7,H8,H17,H20)</f>
        <v>354996</v>
      </c>
      <c r="I50" s="40">
        <f>H50/$H$36</f>
        <v>0.56967345307843764</v>
      </c>
      <c r="J50" s="39">
        <f>SUM(J3,J8)</f>
        <v>70537</v>
      </c>
      <c r="K50" s="40">
        <f>J50/$J$36</f>
        <v>0.11450328395230071</v>
      </c>
      <c r="L50" s="39">
        <f>SUM(L3,L5,L8,L18)</f>
        <v>276015</v>
      </c>
      <c r="M50" s="40">
        <f>L50/$L$36</f>
        <v>0.45580500532569296</v>
      </c>
      <c r="N50" s="39">
        <f>SUM(N3,N5,N8,N17,N18)</f>
        <v>227896</v>
      </c>
      <c r="O50" s="40">
        <f>N50/$N$36</f>
        <v>0.41667306588267128</v>
      </c>
    </row>
    <row r="51" spans="1:15" x14ac:dyDescent="0.25">
      <c r="A51" s="43" t="s">
        <v>43</v>
      </c>
      <c r="B51" s="16">
        <f>SUM(B9,B4)</f>
        <v>171151</v>
      </c>
      <c r="C51" s="44">
        <f>B51/$B$36</f>
        <v>0.3483769980927412</v>
      </c>
      <c r="D51" s="16">
        <f>SUM(D4,D9,D33)</f>
        <v>176407</v>
      </c>
      <c r="E51" s="44">
        <f>D51/$D$36</f>
        <v>0.34899253177704137</v>
      </c>
      <c r="F51" s="16">
        <f>SUM(F4,F9,F22)</f>
        <v>203272</v>
      </c>
      <c r="G51" s="44">
        <f>F51/$F$36</f>
        <v>0.37234009426099635</v>
      </c>
      <c r="H51" s="16">
        <f>SUM(H4,H9,H14,H22)</f>
        <v>242862</v>
      </c>
      <c r="I51" s="44">
        <f>H51/$H$36</f>
        <v>0.38972843119791639</v>
      </c>
      <c r="J51" s="16">
        <f>SUM(J4,J9,J14,J22)</f>
        <v>234362</v>
      </c>
      <c r="K51" s="44">
        <f>J51/$J$36</f>
        <v>0.38044173460211095</v>
      </c>
      <c r="L51" s="16">
        <f>SUM(L4,L9,L14,L22,L23)</f>
        <v>220199</v>
      </c>
      <c r="M51" s="44">
        <f>L51/$L$36</f>
        <v>0.36363170975386216</v>
      </c>
      <c r="N51" s="16">
        <f>SUM(N4,N9,N15,N16,N22,N23)</f>
        <v>217635</v>
      </c>
      <c r="O51" s="44">
        <f>N51/$N$36</f>
        <v>0.39791239290454927</v>
      </c>
    </row>
    <row r="52" spans="1:15" x14ac:dyDescent="0.25">
      <c r="A52" s="41" t="s">
        <v>44</v>
      </c>
      <c r="B52" s="18">
        <f>SUM(B25,B27)</f>
        <v>60290</v>
      </c>
      <c r="C52" s="42">
        <f>B52/$B$36</f>
        <v>0.12271999120666177</v>
      </c>
      <c r="D52" s="18">
        <f>SUM(D25,D27)</f>
        <v>52572</v>
      </c>
      <c r="E52" s="42">
        <f>D52/$D$36</f>
        <v>0.1040051436767397</v>
      </c>
      <c r="F52" s="18">
        <f>SUM(F25,F27)</f>
        <v>15814</v>
      </c>
      <c r="G52" s="42">
        <f>F52/$F$36</f>
        <v>2.8967030632076216E-2</v>
      </c>
      <c r="H52" s="6"/>
      <c r="I52" s="48"/>
      <c r="J52" s="18">
        <f>SUM(J6,J7,J10,J11,J19,J20)</f>
        <v>140970</v>
      </c>
      <c r="K52" s="42">
        <f>J52/$J$36</f>
        <v>0.22883774386146039</v>
      </c>
      <c r="L52" s="18">
        <f>SUM(L7,L10,L20)</f>
        <v>72196</v>
      </c>
      <c r="M52" s="42">
        <f>L52/$L$36</f>
        <v>0.11922286167235016</v>
      </c>
      <c r="N52" s="18">
        <f>SUM(N6,N7,N10,N11,N12,N19,N20,N21)</f>
        <v>100777</v>
      </c>
      <c r="O52" s="42">
        <f>N52/$N$36</f>
        <v>0.18425536894222788</v>
      </c>
    </row>
    <row r="53" spans="1:15" ht="15.75" thickBot="1" x14ac:dyDescent="0.3">
      <c r="A53" s="45" t="s">
        <v>45</v>
      </c>
      <c r="B53" s="19">
        <f>SUM(B28,B29,B30)</f>
        <v>43446</v>
      </c>
      <c r="C53" s="46">
        <f>B53/$B$36</f>
        <v>8.8434114081350587E-2</v>
      </c>
      <c r="D53" s="6"/>
      <c r="E53" s="48"/>
      <c r="F53" s="6"/>
      <c r="G53" s="48"/>
      <c r="H53" s="6"/>
      <c r="I53" s="48"/>
      <c r="J53" s="6"/>
      <c r="K53" s="48"/>
      <c r="L53" s="19">
        <f>SUM(L11,L35)</f>
        <v>21189</v>
      </c>
      <c r="M53" s="46">
        <f>L53/$L$36</f>
        <v>3.4991041276184659E-2</v>
      </c>
      <c r="N53" s="6"/>
      <c r="O53" s="48"/>
    </row>
    <row r="54" spans="1:15" ht="15.75" thickBot="1" x14ac:dyDescent="0.3">
      <c r="A54" s="2" t="s">
        <v>39</v>
      </c>
      <c r="B54" s="27"/>
      <c r="C54" s="28">
        <f>SUM(C50:C53)</f>
        <v>0.96247565039152749</v>
      </c>
      <c r="D54" s="27"/>
      <c r="E54" s="28">
        <f>SUM(E50:E53)</f>
        <v>0.9735872199416391</v>
      </c>
      <c r="F54" s="27"/>
      <c r="G54" s="28">
        <f>SUM(G50:G53)</f>
        <v>0.96540588462644539</v>
      </c>
      <c r="H54" s="27"/>
      <c r="I54" s="28">
        <f>SUM(I50:I53)</f>
        <v>0.95940188427635409</v>
      </c>
      <c r="J54" s="27"/>
      <c r="K54" s="28">
        <f>SUM(K50:K53)</f>
        <v>0.72378276241587203</v>
      </c>
      <c r="L54" s="27"/>
      <c r="M54" s="28">
        <f>SUM(M50:M53)</f>
        <v>0.97365061802809005</v>
      </c>
      <c r="N54" s="27"/>
      <c r="O54" s="28">
        <f>SUM(O50:O53)</f>
        <v>0.99884082772944849</v>
      </c>
    </row>
    <row r="55" spans="1:15" x14ac:dyDescent="0.25">
      <c r="A55" s="29" t="s">
        <v>33</v>
      </c>
      <c r="B55" s="30">
        <v>172915</v>
      </c>
      <c r="C55" s="32"/>
      <c r="D55" s="30">
        <v>175116</v>
      </c>
      <c r="E55" s="32"/>
      <c r="F55" s="30">
        <v>179186</v>
      </c>
      <c r="G55" s="32"/>
      <c r="H55" s="30">
        <v>183917</v>
      </c>
      <c r="I55" s="32"/>
      <c r="J55" s="30">
        <v>186806</v>
      </c>
      <c r="K55" s="32"/>
      <c r="L55" s="30">
        <v>187863</v>
      </c>
      <c r="M55" s="32"/>
      <c r="N55" s="30">
        <v>189945</v>
      </c>
      <c r="O55" s="32"/>
    </row>
    <row r="56" spans="1:15" x14ac:dyDescent="0.25">
      <c r="A56" s="12" t="s">
        <v>35</v>
      </c>
      <c r="B56" s="4">
        <v>71412</v>
      </c>
      <c r="C56" s="3"/>
      <c r="D56" s="4">
        <v>73184</v>
      </c>
      <c r="E56" s="3"/>
      <c r="F56" s="4">
        <v>79248</v>
      </c>
      <c r="G56" s="3"/>
      <c r="H56" s="4">
        <v>90727</v>
      </c>
      <c r="I56" s="3"/>
      <c r="J56" s="4">
        <v>89949</v>
      </c>
      <c r="K56" s="3"/>
      <c r="L56" s="4">
        <v>87941</v>
      </c>
      <c r="M56" s="3"/>
      <c r="N56" s="4">
        <v>80843</v>
      </c>
      <c r="O56" s="3"/>
    </row>
    <row r="57" spans="1:15" x14ac:dyDescent="0.25">
      <c r="A57" s="12" t="s">
        <v>41</v>
      </c>
      <c r="B57" s="20"/>
      <c r="C57" s="5">
        <f>B56/B55</f>
        <v>0.41298904085822513</v>
      </c>
      <c r="D57" s="20"/>
      <c r="E57" s="5">
        <f>D56/D55</f>
        <v>0.41791726626921583</v>
      </c>
      <c r="F57" s="20"/>
      <c r="G57" s="5">
        <f>F56/F55</f>
        <v>0.44226669494268528</v>
      </c>
      <c r="H57" s="20"/>
      <c r="I57" s="5">
        <f>H56/H55</f>
        <v>0.49330404475932077</v>
      </c>
      <c r="J57" s="20"/>
      <c r="K57" s="5">
        <f>J56/J55</f>
        <v>0.48151022986413711</v>
      </c>
      <c r="L57" s="20"/>
      <c r="M57" s="5">
        <f>L56/L55</f>
        <v>0.46811240105821794</v>
      </c>
      <c r="N57" s="20"/>
      <c r="O57" s="5">
        <f>N56/N55</f>
        <v>0.4256126773539709</v>
      </c>
    </row>
    <row r="58" spans="1:15" x14ac:dyDescent="0.25">
      <c r="A58" s="12" t="s">
        <v>34</v>
      </c>
      <c r="B58" s="4">
        <v>160</v>
      </c>
      <c r="C58" s="5">
        <f>B58/B56</f>
        <v>2.2405198005937378E-3</v>
      </c>
      <c r="D58" s="4">
        <v>144</v>
      </c>
      <c r="E58" s="5">
        <f>D58/D56</f>
        <v>1.9676432006996065E-3</v>
      </c>
      <c r="F58" s="4">
        <v>244</v>
      </c>
      <c r="G58" s="5">
        <f>F58/F56</f>
        <v>3.078942055320008E-3</v>
      </c>
      <c r="H58" s="4">
        <v>195</v>
      </c>
      <c r="I58" s="5">
        <f>H58/H56</f>
        <v>2.1493050580312367E-3</v>
      </c>
      <c r="J58" s="4">
        <v>163</v>
      </c>
      <c r="K58" s="5">
        <f>J58/J56</f>
        <v>1.8121379893050505E-3</v>
      </c>
      <c r="L58" s="4">
        <v>123</v>
      </c>
      <c r="M58" s="5">
        <f>L58/L56</f>
        <v>1.3986650140435065E-3</v>
      </c>
      <c r="N58" s="4">
        <v>94</v>
      </c>
      <c r="O58" s="5">
        <f>N58/N56</f>
        <v>1.1627475477159433E-3</v>
      </c>
    </row>
    <row r="59" spans="1:15" x14ac:dyDescent="0.25">
      <c r="A59" s="12" t="s">
        <v>36</v>
      </c>
      <c r="B59" s="6">
        <v>391</v>
      </c>
      <c r="C59" s="5">
        <f>B59/B56</f>
        <v>5.4752702627009469E-3</v>
      </c>
      <c r="D59" s="4">
        <v>375</v>
      </c>
      <c r="E59" s="5">
        <f>D59/D56</f>
        <v>5.124070835155225E-3</v>
      </c>
      <c r="F59" s="4">
        <v>506</v>
      </c>
      <c r="G59" s="5">
        <f>F59/F56</f>
        <v>6.3850191802947709E-3</v>
      </c>
      <c r="H59" s="4">
        <v>951</v>
      </c>
      <c r="I59" s="5">
        <f>H59/H56</f>
        <v>1.048199543686003E-2</v>
      </c>
      <c r="J59" s="6">
        <v>1171</v>
      </c>
      <c r="K59" s="5">
        <f>J59/J56</f>
        <v>1.3018488254455302E-2</v>
      </c>
      <c r="L59" s="4">
        <v>770</v>
      </c>
      <c r="M59" s="5">
        <f>L59/L56</f>
        <v>8.7558704131178861E-3</v>
      </c>
      <c r="N59" s="4">
        <v>1508</v>
      </c>
      <c r="O59" s="5">
        <f>N59/N56</f>
        <v>1.8653439382506833E-2</v>
      </c>
    </row>
    <row r="60" spans="1:15" ht="15.75" thickBot="1" x14ac:dyDescent="0.3">
      <c r="A60" s="33" t="s">
        <v>37</v>
      </c>
      <c r="B60" s="14">
        <v>70861</v>
      </c>
      <c r="C60" s="36">
        <f>B60/B56</f>
        <v>0.9922842099367053</v>
      </c>
      <c r="D60" s="14">
        <v>72665</v>
      </c>
      <c r="E60" s="36">
        <f>D60/D56</f>
        <v>0.99290828596414515</v>
      </c>
      <c r="F60" s="14">
        <v>78498</v>
      </c>
      <c r="G60" s="36">
        <f>F60/F56</f>
        <v>0.99053603876438523</v>
      </c>
      <c r="H60" s="14">
        <v>89581</v>
      </c>
      <c r="I60" s="36">
        <f>H60/H56</f>
        <v>0.98736869950510875</v>
      </c>
      <c r="J60" s="7">
        <v>88615</v>
      </c>
      <c r="K60" s="36">
        <f>J60/J56</f>
        <v>0.9851693737562397</v>
      </c>
      <c r="L60" s="7">
        <v>87048</v>
      </c>
      <c r="M60" s="36">
        <f>L60/L56</f>
        <v>0.98984546457283862</v>
      </c>
      <c r="N60" s="14">
        <v>79241</v>
      </c>
      <c r="O60" s="36">
        <f>N60/N56</f>
        <v>0.9801838130697772</v>
      </c>
    </row>
    <row r="61" spans="1:15" x14ac:dyDescent="0.25">
      <c r="A61" s="34" t="s">
        <v>47</v>
      </c>
      <c r="B61" s="9"/>
      <c r="C61" s="26"/>
      <c r="D61" s="35">
        <f>(D55/B55)-1</f>
        <v>1.2728797385998858E-2</v>
      </c>
      <c r="E61" s="10"/>
      <c r="F61" s="35">
        <f>(F55/D55)-1</f>
        <v>2.324173690582243E-2</v>
      </c>
      <c r="G61" s="26"/>
      <c r="H61" s="35">
        <f>(H55/F55)-1</f>
        <v>2.6402732356322511E-2</v>
      </c>
      <c r="I61" s="26"/>
      <c r="J61" s="35">
        <f>(J55/H55)-1</f>
        <v>1.5708172708341239E-2</v>
      </c>
      <c r="K61" s="26"/>
      <c r="L61" s="35">
        <f>(L55/J55)-1</f>
        <v>5.6582765007548996E-3</v>
      </c>
      <c r="M61" s="26"/>
      <c r="N61" s="35">
        <f>(N55/L55)-1</f>
        <v>1.1082544194439548E-2</v>
      </c>
      <c r="O61" s="26"/>
    </row>
    <row r="62" spans="1:15" x14ac:dyDescent="0.25">
      <c r="A62" s="12" t="s">
        <v>48</v>
      </c>
      <c r="B62" s="4"/>
      <c r="C62" s="3"/>
      <c r="D62" s="20">
        <f>(D56/B56)-1</f>
        <v>2.4813756791575603E-2</v>
      </c>
      <c r="E62" s="3"/>
      <c r="F62" s="20">
        <f>(F56/D56)-1</f>
        <v>8.2859641451683341E-2</v>
      </c>
      <c r="G62" s="3"/>
      <c r="H62" s="20">
        <f>(H56/F56)-1</f>
        <v>0.14484908136482932</v>
      </c>
      <c r="I62" s="3"/>
      <c r="J62" s="20">
        <f>(J56/H56)-1</f>
        <v>-8.575176077683655E-3</v>
      </c>
      <c r="K62" s="3"/>
      <c r="L62" s="20">
        <f>(L56/J56)-1</f>
        <v>-2.232376124248181E-2</v>
      </c>
      <c r="M62" s="3"/>
      <c r="N62" s="20">
        <f>(N56/L56)-1</f>
        <v>-8.0713205444559399E-2</v>
      </c>
      <c r="O62" s="3"/>
    </row>
    <row r="63" spans="1:15" ht="15.75" thickBot="1" x14ac:dyDescent="0.3">
      <c r="A63" s="13" t="s">
        <v>46</v>
      </c>
      <c r="B63" s="14"/>
      <c r="C63" s="8"/>
      <c r="D63" s="21">
        <f>(D60/B60)-1</f>
        <v>2.5458291584933956E-2</v>
      </c>
      <c r="E63" s="8"/>
      <c r="F63" s="21">
        <f>(F60/D60)-1</f>
        <v>8.0272483313837517E-2</v>
      </c>
      <c r="G63" s="8"/>
      <c r="H63" s="21">
        <f>(H60/F60)-1</f>
        <v>0.14118831053020453</v>
      </c>
      <c r="I63" s="8"/>
      <c r="J63" s="21">
        <f>(J60/H60)-1</f>
        <v>-1.0783536687467232E-2</v>
      </c>
      <c r="K63" s="8"/>
      <c r="L63" s="21">
        <f>(L60/J60)-1</f>
        <v>-1.768323647238057E-2</v>
      </c>
      <c r="M63" s="8"/>
      <c r="N63" s="21">
        <f>(N60/L60)-1</f>
        <v>-8.9686150170021128E-2</v>
      </c>
      <c r="O63" s="8"/>
    </row>
  </sheetData>
  <mergeCells count="8">
    <mergeCell ref="N1:O1"/>
    <mergeCell ref="A1:A2"/>
    <mergeCell ref="D1:E1"/>
    <mergeCell ref="B1:C1"/>
    <mergeCell ref="F1:G1"/>
    <mergeCell ref="H1:I1"/>
    <mergeCell ref="J1:K1"/>
    <mergeCell ref="L1:M1"/>
  </mergeCells>
  <conditionalFormatting sqref="B56">
    <cfRule type="cellIs" dxfId="13" priority="13" operator="equal">
      <formula>SUM($B$58:$B$60)</formula>
    </cfRule>
    <cfRule type="cellIs" dxfId="12" priority="20" operator="notEqual">
      <formula>"summe($B$46:$B$48)"</formula>
    </cfRule>
  </conditionalFormatting>
  <conditionalFormatting sqref="D56">
    <cfRule type="cellIs" dxfId="11" priority="11" operator="equal">
      <formula>SUM($D$58:$D$60)</formula>
    </cfRule>
    <cfRule type="cellIs" dxfId="10" priority="12" operator="notEqual">
      <formula>"summe($d$46:$d$48)"</formula>
    </cfRule>
  </conditionalFormatting>
  <conditionalFormatting sqref="F56">
    <cfRule type="cellIs" dxfId="9" priority="9" operator="equal">
      <formula>SUM($F$58:$F$60)</formula>
    </cfRule>
    <cfRule type="cellIs" dxfId="8" priority="10" operator="notEqual">
      <formula>"summe($f$46:$f$48)"</formula>
    </cfRule>
  </conditionalFormatting>
  <conditionalFormatting sqref="H56">
    <cfRule type="cellIs" dxfId="7" priority="7" operator="equal">
      <formula>SUM($H$58:$H$60)</formula>
    </cfRule>
    <cfRule type="cellIs" dxfId="6" priority="8" operator="notEqual">
      <formula>"summe($h$46:$h$48)"</formula>
    </cfRule>
  </conditionalFormatting>
  <conditionalFormatting sqref="J56">
    <cfRule type="cellIs" dxfId="5" priority="5" operator="equal">
      <formula>SUM($J$58:$J$60)</formula>
    </cfRule>
    <cfRule type="cellIs" dxfId="4" priority="6" operator="notEqual">
      <formula>"summe($j$46:$j$48)"</formula>
    </cfRule>
  </conditionalFormatting>
  <conditionalFormatting sqref="L56">
    <cfRule type="cellIs" dxfId="3" priority="3" operator="equal">
      <formula>SUM($L$58:$L$60)</formula>
    </cfRule>
    <cfRule type="cellIs" dxfId="2" priority="4" operator="notEqual">
      <formula>"summe($l$46:$l$48)"</formula>
    </cfRule>
  </conditionalFormatting>
  <conditionalFormatting sqref="N56">
    <cfRule type="cellIs" dxfId="1" priority="1" operator="equal">
      <formula>SUM($N$58:$N$60)</formula>
    </cfRule>
    <cfRule type="cellIs" dxfId="0" priority="2" operator="notEqual">
      <formula>"summe($n$46:$n$48)"</formula>
    </cfRule>
  </conditionalFormatting>
  <pageMargins left="0.31496062992125984" right="0.31496062992125984" top="0.39370078740157483" bottom="0.3937007874015748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Truttmann, Erna LKA</cp:lastModifiedBy>
  <dcterms:created xsi:type="dcterms:W3CDTF">2019-10-18T22:52:41Z</dcterms:created>
  <dcterms:modified xsi:type="dcterms:W3CDTF">2019-10-21T14:15:50Z</dcterms:modified>
</cp:coreProperties>
</file>